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D48" i="1"/>
  <c r="G45"/>
  <c r="G46" s="1"/>
  <c r="H44"/>
  <c r="H43"/>
  <c r="D43"/>
  <c r="H42"/>
  <c r="H41"/>
  <c r="G40"/>
  <c r="H40" s="1"/>
  <c r="B39"/>
  <c r="D50" s="1"/>
  <c r="G37"/>
  <c r="G35"/>
  <c r="G31"/>
  <c r="H31" s="1"/>
  <c r="G30"/>
  <c r="G26"/>
  <c r="H26" s="1"/>
  <c r="H25"/>
  <c r="H24"/>
  <c r="H23"/>
  <c r="H22"/>
  <c r="H21"/>
  <c r="D21"/>
  <c r="D35" s="1"/>
  <c r="G20"/>
  <c r="H20" s="1"/>
  <c r="H19"/>
  <c r="H18"/>
  <c r="H17"/>
  <c r="H16"/>
  <c r="G15"/>
  <c r="H15" s="1"/>
  <c r="H14"/>
  <c r="H13"/>
  <c r="H12"/>
  <c r="H11"/>
  <c r="G10"/>
  <c r="H10" s="1"/>
  <c r="G9"/>
  <c r="H9" s="1"/>
  <c r="B9"/>
  <c r="H8"/>
  <c r="G7"/>
  <c r="H7" s="1"/>
  <c r="D7"/>
  <c r="H6"/>
  <c r="H5"/>
  <c r="G4"/>
  <c r="H4" s="1"/>
  <c r="G3"/>
  <c r="H3" s="1"/>
  <c r="H45" l="1"/>
  <c r="H46" s="1"/>
</calcChain>
</file>

<file path=xl/comments1.xml><?xml version="1.0" encoding="utf-8"?>
<comments xmlns="http://schemas.openxmlformats.org/spreadsheetml/2006/main">
  <authors>
    <author>Olesya</author>
  </authors>
  <commentList>
    <comment ref="F17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метла, лопаты, перчатки
</t>
        </r>
      </text>
    </comment>
    <comment ref="F38" authorId="0">
      <text>
        <r>
          <rPr>
            <b/>
            <sz val="8"/>
            <color indexed="81"/>
            <rFont val="Tahoma"/>
            <family val="2"/>
            <charset val="204"/>
          </rPr>
          <t>Olesya:</t>
        </r>
        <r>
          <rPr>
            <sz val="8"/>
            <color indexed="81"/>
            <rFont val="Tahoma"/>
            <family val="2"/>
            <charset val="204"/>
          </rPr>
          <t xml:space="preserve">
замки, гвозди, саморезы и т.п.</t>
        </r>
      </text>
    </comment>
  </commentList>
</comments>
</file>

<file path=xl/sharedStrings.xml><?xml version="1.0" encoding="utf-8"?>
<sst xmlns="http://schemas.openxmlformats.org/spreadsheetml/2006/main" count="98" uniqueCount="83">
  <si>
    <t>Годовой отчет расходования денежных средств ООО "Наш Дом"</t>
  </si>
  <si>
    <t>Расходы за 2012 г.:</t>
  </si>
  <si>
    <t xml:space="preserve">за  2012 год </t>
  </si>
  <si>
    <t>Расход в месяц</t>
  </si>
  <si>
    <t>по объекту: пр.Угольный, д.70</t>
  </si>
  <si>
    <t>Содержание общего имущества</t>
  </si>
  <si>
    <t>Зарплата в т.ч.:</t>
  </si>
  <si>
    <t>Доходы:</t>
  </si>
  <si>
    <t>Директор</t>
  </si>
  <si>
    <t>Остаток средств на 31.01.2012 г.</t>
  </si>
  <si>
    <t>Инженер</t>
  </si>
  <si>
    <t>Остаток средств в кассе</t>
  </si>
  <si>
    <t>Оплата жилищно-коммунальных услуг по кассе</t>
  </si>
  <si>
    <t>Бухгалтер-кассир</t>
  </si>
  <si>
    <t>Остаток средств на р/сч</t>
  </si>
  <si>
    <t>в т.ч.по месяцам</t>
  </si>
  <si>
    <t>Сантехник</t>
  </si>
  <si>
    <t>январь</t>
  </si>
  <si>
    <t>Дворник</t>
  </si>
  <si>
    <t>февраль</t>
  </si>
  <si>
    <t>Уборщица</t>
  </si>
  <si>
    <t>март</t>
  </si>
  <si>
    <t>Электрик</t>
  </si>
  <si>
    <t>апрель</t>
  </si>
  <si>
    <t>Услуги связи</t>
  </si>
  <si>
    <t>май</t>
  </si>
  <si>
    <t>Банковские услуги</t>
  </si>
  <si>
    <t>июнь</t>
  </si>
  <si>
    <t>Налоги</t>
  </si>
  <si>
    <t>июль</t>
  </si>
  <si>
    <t>Хоз.материалы</t>
  </si>
  <si>
    <t>август</t>
  </si>
  <si>
    <t>Материалы для уборки подъездов</t>
  </si>
  <si>
    <t>сентябрь</t>
  </si>
  <si>
    <t>Покупка компьютера</t>
  </si>
  <si>
    <t>октябрь</t>
  </si>
  <si>
    <t>Замок навесной</t>
  </si>
  <si>
    <t>ноябрь</t>
  </si>
  <si>
    <t>Почтовые ящики</t>
  </si>
  <si>
    <t>декабрь</t>
  </si>
  <si>
    <t>Обслуживание техники</t>
  </si>
  <si>
    <t>Оплата жилищно-коммунальных услуг по банку</t>
  </si>
  <si>
    <t>Ремонт принтера</t>
  </si>
  <si>
    <t>Картридж, заправка катриджа</t>
  </si>
  <si>
    <t>Канцелярские расходы</t>
  </si>
  <si>
    <t>ГСМ</t>
  </si>
  <si>
    <t>Обслуживание домофонов</t>
  </si>
  <si>
    <t>Прочие услуги</t>
  </si>
  <si>
    <t>Нотариус</t>
  </si>
  <si>
    <t>Празднование 1 июня</t>
  </si>
  <si>
    <t>Уборка снега</t>
  </si>
  <si>
    <t>Почтовые расходы</t>
  </si>
  <si>
    <t>Текущий ремонт имущества</t>
  </si>
  <si>
    <t>Монтаж входных дверей</t>
  </si>
  <si>
    <t>Очистка козырьков подъездов от снего и льда</t>
  </si>
  <si>
    <t>Материалы для ремонта</t>
  </si>
  <si>
    <t>Итого поступлений за 2012г:</t>
  </si>
  <si>
    <t>Ремонт крыши</t>
  </si>
  <si>
    <t>Остаток средств на 31.01.2013 г.</t>
  </si>
  <si>
    <t>Ремонт подъездов</t>
  </si>
  <si>
    <t>Ремонт теплосчетчика, поверка теплосчетчика</t>
  </si>
  <si>
    <t>Сантехнические материалы</t>
  </si>
  <si>
    <t>Итого:</t>
  </si>
  <si>
    <t>Электроматериалы</t>
  </si>
  <si>
    <t>Коммунальные расходы</t>
  </si>
  <si>
    <t>Долги по предприятию на 01.02.2013 г.</t>
  </si>
  <si>
    <t>Отопление и горячее водоснабжение</t>
  </si>
  <si>
    <t>Дебиторская задолженность:</t>
  </si>
  <si>
    <t>Водоснабжение</t>
  </si>
  <si>
    <t>Задолженность собственников по квартплате:</t>
  </si>
  <si>
    <t>Обслуживание ИТП</t>
  </si>
  <si>
    <t xml:space="preserve">Кредиторская задолженность: </t>
  </si>
  <si>
    <t>Электроэнергия</t>
  </si>
  <si>
    <t>Организация</t>
  </si>
  <si>
    <t>Вид задолженности</t>
  </si>
  <si>
    <t>Вывоз ТБО</t>
  </si>
  <si>
    <t>Иркутская теплосбытовая компания</t>
  </si>
  <si>
    <t>тепло и ГВС</t>
  </si>
  <si>
    <t>Итого расходов за 2012г:</t>
  </si>
  <si>
    <t>МУП ПУ ВКХ г.Иркутска</t>
  </si>
  <si>
    <t>холодная вода, канализация</t>
  </si>
  <si>
    <t>Итого задолженность ООО перед поставщиками услуг:</t>
  </si>
  <si>
    <t>Справочно: Свободных средств на 2013г.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</si>
</sst>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6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/>
    <xf numFmtId="4" fontId="3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/>
    <xf numFmtId="4" fontId="3" fillId="3" borderId="10" xfId="0" applyNumberFormat="1" applyFont="1" applyFill="1" applyBorder="1"/>
    <xf numFmtId="4" fontId="3" fillId="3" borderId="3" xfId="0" applyNumberFormat="1" applyFont="1" applyFill="1" applyBorder="1"/>
    <xf numFmtId="0" fontId="5" fillId="0" borderId="11" xfId="0" applyFont="1" applyBorder="1"/>
    <xf numFmtId="4" fontId="3" fillId="0" borderId="12" xfId="0" applyNumberFormat="1" applyFont="1" applyBorder="1"/>
    <xf numFmtId="4" fontId="3" fillId="3" borderId="13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" fontId="2" fillId="0" borderId="4" xfId="0" applyNumberFormat="1" applyFont="1" applyBorder="1" applyAlignment="1">
      <alignment horizontal="right"/>
    </xf>
    <xf numFmtId="0" fontId="3" fillId="0" borderId="4" xfId="0" applyFont="1" applyBorder="1"/>
    <xf numFmtId="4" fontId="3" fillId="0" borderId="4" xfId="0" applyNumberFormat="1" applyFont="1" applyBorder="1"/>
    <xf numFmtId="0" fontId="6" fillId="0" borderId="4" xfId="0" applyFont="1" applyBorder="1"/>
    <xf numFmtId="4" fontId="2" fillId="0" borderId="0" xfId="0" applyNumberFormat="1" applyFont="1" applyBorder="1"/>
    <xf numFmtId="4" fontId="3" fillId="0" borderId="4" xfId="0" applyNumberFormat="1" applyFont="1" applyBorder="1" applyAlignment="1">
      <alignment horizontal="right"/>
    </xf>
    <xf numFmtId="4" fontId="2" fillId="0" borderId="4" xfId="0" applyNumberFormat="1" applyFont="1" applyBorder="1"/>
    <xf numFmtId="0" fontId="5" fillId="0" borderId="15" xfId="0" applyFont="1" applyBorder="1"/>
    <xf numFmtId="4" fontId="3" fillId="3" borderId="16" xfId="0" applyNumberFormat="1" applyFont="1" applyFill="1" applyBorder="1"/>
    <xf numFmtId="4" fontId="3" fillId="3" borderId="17" xfId="0" applyNumberFormat="1" applyFont="1" applyFill="1" applyBorder="1"/>
    <xf numFmtId="4" fontId="3" fillId="0" borderId="10" xfId="0" applyNumberFormat="1" applyFont="1" applyBorder="1"/>
    <xf numFmtId="0" fontId="3" fillId="0" borderId="18" xfId="0" applyFont="1" applyBorder="1"/>
    <xf numFmtId="4" fontId="3" fillId="3" borderId="19" xfId="0" applyNumberFormat="1" applyFont="1" applyFill="1" applyBorder="1"/>
    <xf numFmtId="4" fontId="3" fillId="3" borderId="20" xfId="0" applyNumberFormat="1" applyFont="1" applyFill="1" applyBorder="1"/>
    <xf numFmtId="0" fontId="3" fillId="0" borderId="21" xfId="0" applyFont="1" applyFill="1" applyBorder="1"/>
    <xf numFmtId="4" fontId="3" fillId="3" borderId="22" xfId="0" applyNumberFormat="1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0" fontId="0" fillId="0" borderId="11" xfId="0" applyBorder="1"/>
    <xf numFmtId="4" fontId="0" fillId="3" borderId="12" xfId="0" applyNumberFormat="1" applyFill="1" applyBorder="1"/>
    <xf numFmtId="0" fontId="0" fillId="0" borderId="15" xfId="0" applyBorder="1"/>
    <xf numFmtId="4" fontId="0" fillId="3" borderId="16" xfId="0" applyNumberFormat="1" applyFont="1" applyFill="1" applyBorder="1"/>
    <xf numFmtId="4" fontId="3" fillId="3" borderId="25" xfId="0" applyNumberFormat="1" applyFont="1" applyFill="1" applyBorder="1"/>
    <xf numFmtId="0" fontId="3" fillId="0" borderId="26" xfId="0" applyFont="1" applyBorder="1"/>
    <xf numFmtId="4" fontId="3" fillId="3" borderId="27" xfId="0" applyNumberFormat="1" applyFont="1" applyFill="1" applyBorder="1"/>
    <xf numFmtId="0" fontId="0" fillId="0" borderId="28" xfId="0" applyBorder="1"/>
    <xf numFmtId="4" fontId="0" fillId="3" borderId="7" xfId="0" applyNumberFormat="1" applyFill="1" applyBorder="1"/>
    <xf numFmtId="4" fontId="0" fillId="3" borderId="16" xfId="0" applyNumberFormat="1" applyFill="1" applyBorder="1"/>
    <xf numFmtId="0" fontId="3" fillId="0" borderId="21" xfId="0" applyFont="1" applyBorder="1"/>
    <xf numFmtId="0" fontId="3" fillId="0" borderId="18" xfId="0" applyFont="1" applyFill="1" applyBorder="1"/>
    <xf numFmtId="0" fontId="3" fillId="0" borderId="9" xfId="0" applyFont="1" applyFill="1" applyBorder="1"/>
    <xf numFmtId="0" fontId="0" fillId="0" borderId="11" xfId="0" applyFill="1" applyBorder="1"/>
    <xf numFmtId="0" fontId="3" fillId="4" borderId="26" xfId="0" applyFont="1" applyFill="1" applyBorder="1" applyAlignment="1">
      <alignment horizontal="left"/>
    </xf>
    <xf numFmtId="4" fontId="3" fillId="4" borderId="27" xfId="0" applyNumberFormat="1" applyFont="1" applyFill="1" applyBorder="1" applyAlignment="1">
      <alignment horizontal="center"/>
    </xf>
    <xf numFmtId="4" fontId="3" fillId="4" borderId="24" xfId="0" applyNumberFormat="1" applyFont="1" applyFill="1" applyBorder="1"/>
    <xf numFmtId="0" fontId="5" fillId="2" borderId="4" xfId="0" applyFont="1" applyFill="1" applyBorder="1"/>
    <xf numFmtId="4" fontId="2" fillId="2" borderId="4" xfId="0" applyNumberFormat="1" applyFont="1" applyFill="1" applyBorder="1"/>
    <xf numFmtId="0" fontId="0" fillId="2" borderId="4" xfId="0" applyFill="1" applyBorder="1" applyAlignment="1">
      <alignment horizontal="right"/>
    </xf>
    <xf numFmtId="4" fontId="0" fillId="2" borderId="4" xfId="0" applyNumberFormat="1" applyFill="1" applyBorder="1"/>
    <xf numFmtId="4" fontId="0" fillId="0" borderId="0" xfId="0" applyNumberFormat="1" applyAlignment="1">
      <alignment horizontal="left"/>
    </xf>
    <xf numFmtId="4" fontId="0" fillId="0" borderId="0" xfId="0" applyNumberFormat="1"/>
    <xf numFmtId="0" fontId="3" fillId="4" borderId="9" xfId="0" applyFont="1" applyFill="1" applyBorder="1" applyAlignment="1">
      <alignment horizontal="left"/>
    </xf>
    <xf numFmtId="4" fontId="3" fillId="4" borderId="10" xfId="0" applyNumberFormat="1" applyFont="1" applyFill="1" applyBorder="1" applyAlignment="1">
      <alignment horizontal="center"/>
    </xf>
    <xf numFmtId="4" fontId="3" fillId="4" borderId="3" xfId="0" applyNumberFormat="1" applyFont="1" applyFill="1" applyBorder="1"/>
    <xf numFmtId="0" fontId="2" fillId="0" borderId="11" xfId="0" applyFont="1" applyBorder="1"/>
    <xf numFmtId="0" fontId="0" fillId="0" borderId="0" xfId="0" applyFont="1"/>
    <xf numFmtId="0" fontId="3" fillId="0" borderId="0" xfId="0" applyFont="1" applyBorder="1" applyAlignment="1"/>
    <xf numFmtId="0" fontId="3" fillId="0" borderId="29" xfId="0" applyFont="1" applyBorder="1" applyAlignment="1"/>
    <xf numFmtId="0" fontId="0" fillId="0" borderId="0" xfId="0" applyFont="1" applyBorder="1" applyAlignment="1"/>
    <xf numFmtId="0" fontId="0" fillId="6" borderId="30" xfId="0" applyFont="1" applyFill="1" applyBorder="1" applyAlignment="1"/>
    <xf numFmtId="4" fontId="0" fillId="6" borderId="31" xfId="0" applyNumberFormat="1" applyFont="1" applyFill="1" applyBorder="1"/>
    <xf numFmtId="0" fontId="2" fillId="0" borderId="28" xfId="0" applyFont="1" applyBorder="1"/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4" fillId="4" borderId="18" xfId="0" applyFont="1" applyFill="1" applyBorder="1"/>
    <xf numFmtId="4" fontId="3" fillId="4" borderId="19" xfId="0" applyNumberFormat="1" applyFont="1" applyFill="1" applyBorder="1" applyAlignment="1">
      <alignment horizontal="center"/>
    </xf>
    <xf numFmtId="4" fontId="3" fillId="4" borderId="23" xfId="0" applyNumberFormat="1" applyFont="1" applyFill="1" applyBorder="1"/>
    <xf numFmtId="0" fontId="0" fillId="0" borderId="4" xfId="0" applyFont="1" applyBorder="1" applyAlignment="1"/>
    <xf numFmtId="4" fontId="0" fillId="0" borderId="4" xfId="0" applyNumberFormat="1" applyFont="1" applyBorder="1"/>
    <xf numFmtId="0" fontId="5" fillId="2" borderId="32" xfId="0" applyFont="1" applyFill="1" applyBorder="1"/>
    <xf numFmtId="4" fontId="3" fillId="2" borderId="33" xfId="0" applyNumberFormat="1" applyFont="1" applyFill="1" applyBorder="1" applyAlignment="1">
      <alignment horizontal="center"/>
    </xf>
    <xf numFmtId="0" fontId="0" fillId="0" borderId="31" xfId="0" applyBorder="1"/>
    <xf numFmtId="2" fontId="0" fillId="0" borderId="4" xfId="0" applyNumberFormat="1" applyFont="1" applyBorder="1"/>
    <xf numFmtId="0" fontId="0" fillId="0" borderId="0" xfId="0" applyAlignment="1">
      <alignment horizontal="right"/>
    </xf>
    <xf numFmtId="2" fontId="3" fillId="6" borderId="4" xfId="0" applyNumberFormat="1" applyFont="1" applyFill="1" applyBorder="1"/>
    <xf numFmtId="0" fontId="0" fillId="5" borderId="4" xfId="0" applyFill="1" applyBorder="1"/>
    <xf numFmtId="4" fontId="0" fillId="5" borderId="4" xfId="0" applyNumberFormat="1" applyFill="1" applyBorder="1"/>
    <xf numFmtId="0" fontId="3" fillId="6" borderId="12" xfId="0" applyFont="1" applyFill="1" applyBorder="1" applyAlignment="1">
      <alignment horizontal="right"/>
    </xf>
    <xf numFmtId="0" fontId="3" fillId="6" borderId="14" xfId="0" applyFont="1" applyFill="1" applyBorder="1" applyAlignment="1">
      <alignment horizontal="right"/>
    </xf>
    <xf numFmtId="0" fontId="3" fillId="6" borderId="3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8;&#1057;&#1046;/&#1056;&#1072;&#1073;&#1086;&#1095;&#1080;&#1081;%20&#1089;&#1090;&#1086;&#1083;/&#1056;&#1072;&#1073;&#1086;&#1090;&#1072;%20&#1073;&#1091;&#1093;&#1075;&#1072;&#1083;&#1090;&#1077;&#1088;&#1080;&#1103;/&#1054;&#1090;&#1095;&#1077;&#1090;&#1099;%20&#1087;&#1086;%20&#1076;&#1086;&#1084;&#1072;&#1084;/&#1053;&#1086;&#1074;&#1072;&#1103;%20&#1087;&#1072;&#1087;&#1082;&#1072;/2011-2012/&#1043;&#1086;&#1076;.&#1054;&#1090;&#1095;&#1077;&#1090;%20&#1076;&#1077;&#1085;.&#1089;&#1088;&#1077;&#1076;&#1089;&#1090;&#1074;%2070%202011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2012"/>
      <sheetName val="шабл."/>
      <sheetName val="п.о.О.В."/>
      <sheetName val="п.о.А.П."/>
      <sheetName val="зарплата"/>
      <sheetName val="кас.от."/>
      <sheetName val="01-13"/>
      <sheetName val="12-12"/>
      <sheetName val="11-12"/>
      <sheetName val="10-12"/>
      <sheetName val="09-12"/>
      <sheetName val="08-12"/>
      <sheetName val="07-12"/>
      <sheetName val="06-12"/>
      <sheetName val="05-12"/>
      <sheetName val="04-12"/>
      <sheetName val="03-12"/>
      <sheetName val="02-12"/>
      <sheetName val="01-12"/>
      <sheetName val="12-11"/>
      <sheetName val="11-11"/>
      <sheetName val="10-11"/>
    </sheetNames>
    <sheetDataSet>
      <sheetData sheetId="0"/>
      <sheetData sheetId="1"/>
      <sheetData sheetId="2"/>
      <sheetData sheetId="3"/>
      <sheetData sheetId="4"/>
      <sheetData sheetId="5"/>
      <sheetData sheetId="6">
        <row r="57">
          <cell r="B57">
            <v>99660.33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A25" workbookViewId="0">
      <selection sqref="A1:D39"/>
    </sheetView>
  </sheetViews>
  <sheetFormatPr defaultRowHeight="15"/>
  <cols>
    <col min="1" max="1" width="24.140625" customWidth="1"/>
    <col min="2" max="2" width="10.7109375" customWidth="1"/>
    <col min="3" max="3" width="46" customWidth="1"/>
    <col min="4" max="4" width="11.7109375" customWidth="1"/>
    <col min="6" max="6" width="46.42578125" customWidth="1"/>
    <col min="7" max="8" width="15.7109375" customWidth="1"/>
  </cols>
  <sheetData>
    <row r="1" spans="1:8" ht="15.75">
      <c r="A1" s="94" t="s">
        <v>0</v>
      </c>
      <c r="B1" s="94"/>
      <c r="C1" s="94"/>
      <c r="D1" s="94"/>
      <c r="E1" s="1"/>
      <c r="F1" s="95" t="s">
        <v>1</v>
      </c>
      <c r="G1" s="96"/>
      <c r="H1" s="2"/>
    </row>
    <row r="2" spans="1:8" ht="26.25">
      <c r="A2" s="94" t="s">
        <v>2</v>
      </c>
      <c r="B2" s="94"/>
      <c r="C2" s="94"/>
      <c r="D2" s="94"/>
      <c r="E2" s="1"/>
      <c r="F2" s="1"/>
      <c r="G2" s="1"/>
      <c r="H2" s="3" t="s">
        <v>3</v>
      </c>
    </row>
    <row r="3" spans="1:8" ht="16.5" thickBot="1">
      <c r="A3" s="97" t="s">
        <v>4</v>
      </c>
      <c r="B3" s="97"/>
      <c r="C3" s="97"/>
      <c r="D3" s="97"/>
      <c r="E3" s="1"/>
      <c r="F3" s="4" t="s">
        <v>5</v>
      </c>
      <c r="G3" s="5">
        <f>G4+G12+G13+G14+G15+G20+G23+G24+G25+G26</f>
        <v>495390.90000000008</v>
      </c>
      <c r="H3" s="6">
        <f>G3/12</f>
        <v>41282.575000000004</v>
      </c>
    </row>
    <row r="4" spans="1:8" ht="15.75">
      <c r="A4" s="7"/>
      <c r="B4" s="7"/>
      <c r="C4" s="7"/>
      <c r="D4" s="7"/>
      <c r="F4" s="8" t="s">
        <v>6</v>
      </c>
      <c r="G4" s="9">
        <f>G5+G6+G7+G8+G9+G10+G11</f>
        <v>321160</v>
      </c>
      <c r="H4" s="10">
        <f>G4/12</f>
        <v>26763.333333333332</v>
      </c>
    </row>
    <row r="5" spans="1:8">
      <c r="A5" s="98" t="s">
        <v>7</v>
      </c>
      <c r="B5" s="98"/>
      <c r="C5" s="98"/>
      <c r="D5" s="98"/>
      <c r="F5" s="11" t="s">
        <v>8</v>
      </c>
      <c r="G5" s="12">
        <v>120000</v>
      </c>
      <c r="H5" s="13">
        <f t="shared" ref="H5:H31" si="0">G5/12</f>
        <v>10000</v>
      </c>
    </row>
    <row r="6" spans="1:8">
      <c r="A6" s="99" t="s">
        <v>9</v>
      </c>
      <c r="B6" s="100"/>
      <c r="C6" s="14"/>
      <c r="D6" s="14"/>
      <c r="F6" s="11" t="s">
        <v>10</v>
      </c>
      <c r="G6" s="12">
        <v>44500</v>
      </c>
      <c r="H6" s="13">
        <f t="shared" si="0"/>
        <v>3708.3333333333335</v>
      </c>
    </row>
    <row r="7" spans="1:8">
      <c r="A7" s="15" t="s">
        <v>11</v>
      </c>
      <c r="B7" s="16">
        <v>37127.35</v>
      </c>
      <c r="C7" s="17" t="s">
        <v>12</v>
      </c>
      <c r="D7" s="18">
        <f>SUM(D9:D20)</f>
        <v>1632272.97</v>
      </c>
      <c r="F7" s="11" t="s">
        <v>13</v>
      </c>
      <c r="G7" s="12">
        <f>36000+26000</f>
        <v>62000</v>
      </c>
      <c r="H7" s="13">
        <f t="shared" si="0"/>
        <v>5166.666666666667</v>
      </c>
    </row>
    <row r="8" spans="1:8">
      <c r="A8" s="15" t="s">
        <v>14</v>
      </c>
      <c r="B8" s="16">
        <v>19295.490000000002</v>
      </c>
      <c r="C8" s="19" t="s">
        <v>15</v>
      </c>
      <c r="D8" s="20"/>
      <c r="F8" s="11" t="s">
        <v>16</v>
      </c>
      <c r="G8" s="12">
        <v>24000</v>
      </c>
      <c r="H8" s="13">
        <f t="shared" si="0"/>
        <v>2000</v>
      </c>
    </row>
    <row r="9" spans="1:8">
      <c r="A9" s="15"/>
      <c r="B9" s="21">
        <f>SUM(B7:B8)</f>
        <v>56422.84</v>
      </c>
      <c r="C9" s="19" t="s">
        <v>17</v>
      </c>
      <c r="D9" s="22">
        <v>114739</v>
      </c>
      <c r="F9" s="11" t="s">
        <v>18</v>
      </c>
      <c r="G9" s="12">
        <f>27990+7830</f>
        <v>35820</v>
      </c>
      <c r="H9" s="13">
        <f t="shared" si="0"/>
        <v>2985</v>
      </c>
    </row>
    <row r="10" spans="1:8">
      <c r="C10" s="19" t="s">
        <v>19</v>
      </c>
      <c r="D10" s="22">
        <v>156848.81</v>
      </c>
      <c r="F10" s="11" t="s">
        <v>20</v>
      </c>
      <c r="G10" s="12">
        <f>7830+23490</f>
        <v>31320</v>
      </c>
      <c r="H10" s="13">
        <f t="shared" si="0"/>
        <v>2610</v>
      </c>
    </row>
    <row r="11" spans="1:8" ht="15.75" thickBot="1">
      <c r="C11" s="19" t="s">
        <v>21</v>
      </c>
      <c r="D11" s="22">
        <v>131373.70000000001</v>
      </c>
      <c r="F11" s="23" t="s">
        <v>22</v>
      </c>
      <c r="G11" s="24">
        <v>3520</v>
      </c>
      <c r="H11" s="25">
        <f t="shared" si="0"/>
        <v>293.33333333333331</v>
      </c>
    </row>
    <row r="12" spans="1:8" ht="15.75" thickBot="1">
      <c r="C12" s="19" t="s">
        <v>23</v>
      </c>
      <c r="D12" s="22">
        <v>114185.88</v>
      </c>
      <c r="F12" s="8" t="s">
        <v>24</v>
      </c>
      <c r="G12" s="26"/>
      <c r="H12" s="10">
        <f t="shared" si="0"/>
        <v>0</v>
      </c>
    </row>
    <row r="13" spans="1:8" ht="15.75" thickBot="1">
      <c r="C13" s="19" t="s">
        <v>25</v>
      </c>
      <c r="D13" s="22">
        <v>178180.7</v>
      </c>
      <c r="F13" s="27" t="s">
        <v>26</v>
      </c>
      <c r="G13" s="28">
        <v>19055</v>
      </c>
      <c r="H13" s="29">
        <f t="shared" si="0"/>
        <v>1587.9166666666667</v>
      </c>
    </row>
    <row r="14" spans="1:8" ht="15.75" thickBot="1">
      <c r="C14" s="19" t="s">
        <v>27</v>
      </c>
      <c r="D14" s="22">
        <v>104096.61</v>
      </c>
      <c r="F14" s="30" t="s">
        <v>28</v>
      </c>
      <c r="G14" s="31">
        <v>81898.13</v>
      </c>
      <c r="H14" s="32">
        <f t="shared" si="0"/>
        <v>6824.8441666666668</v>
      </c>
    </row>
    <row r="15" spans="1:8">
      <c r="C15" s="19" t="s">
        <v>29</v>
      </c>
      <c r="D15" s="22">
        <v>83731.37</v>
      </c>
      <c r="F15" s="8" t="s">
        <v>30</v>
      </c>
      <c r="G15" s="9">
        <f>G16+G17+G18+G19</f>
        <v>12253.880000000001</v>
      </c>
      <c r="H15" s="33">
        <f t="shared" si="0"/>
        <v>1021.1566666666668</v>
      </c>
    </row>
    <row r="16" spans="1:8">
      <c r="C16" s="19" t="s">
        <v>31</v>
      </c>
      <c r="D16" s="22">
        <v>122740</v>
      </c>
      <c r="F16" s="34" t="s">
        <v>32</v>
      </c>
      <c r="G16" s="35">
        <v>750</v>
      </c>
      <c r="H16" s="13">
        <f t="shared" si="0"/>
        <v>62.5</v>
      </c>
    </row>
    <row r="17" spans="3:8">
      <c r="C17" s="19" t="s">
        <v>33</v>
      </c>
      <c r="D17" s="22">
        <v>135089.9</v>
      </c>
      <c r="F17" s="34" t="s">
        <v>34</v>
      </c>
      <c r="G17" s="35">
        <v>8780</v>
      </c>
      <c r="H17" s="13">
        <f t="shared" si="0"/>
        <v>731.66666666666663</v>
      </c>
    </row>
    <row r="18" spans="3:8">
      <c r="C18" s="19" t="s">
        <v>35</v>
      </c>
      <c r="D18" s="22">
        <v>118399</v>
      </c>
      <c r="F18" s="34" t="s">
        <v>36</v>
      </c>
      <c r="G18" s="35">
        <v>600</v>
      </c>
      <c r="H18" s="13">
        <f t="shared" si="0"/>
        <v>50</v>
      </c>
    </row>
    <row r="19" spans="3:8" ht="15.75" thickBot="1">
      <c r="C19" s="19" t="s">
        <v>37</v>
      </c>
      <c r="D19" s="22">
        <v>200729</v>
      </c>
      <c r="F19" s="36" t="s">
        <v>38</v>
      </c>
      <c r="G19" s="37">
        <v>2123.88</v>
      </c>
      <c r="H19" s="38">
        <f t="shared" si="0"/>
        <v>176.99</v>
      </c>
    </row>
    <row r="20" spans="3:8">
      <c r="C20" s="19" t="s">
        <v>39</v>
      </c>
      <c r="D20" s="22">
        <v>172159</v>
      </c>
      <c r="F20" s="39" t="s">
        <v>40</v>
      </c>
      <c r="G20" s="40">
        <f>G22+G21</f>
        <v>1220</v>
      </c>
      <c r="H20" s="10">
        <f t="shared" si="0"/>
        <v>101.66666666666667</v>
      </c>
    </row>
    <row r="21" spans="3:8">
      <c r="C21" s="17" t="s">
        <v>41</v>
      </c>
      <c r="D21" s="18">
        <f>SUM(D23:D34)</f>
        <v>0</v>
      </c>
      <c r="F21" s="41" t="s">
        <v>42</v>
      </c>
      <c r="G21" s="42"/>
      <c r="H21" s="13">
        <f t="shared" si="0"/>
        <v>0</v>
      </c>
    </row>
    <row r="22" spans="3:8" ht="15.75" thickBot="1">
      <c r="C22" s="19" t="s">
        <v>15</v>
      </c>
      <c r="D22" s="20"/>
      <c r="F22" s="36" t="s">
        <v>43</v>
      </c>
      <c r="G22" s="43">
        <v>1220</v>
      </c>
      <c r="H22" s="25">
        <f>G22/12</f>
        <v>101.66666666666667</v>
      </c>
    </row>
    <row r="23" spans="3:8" ht="15.75" thickBot="1">
      <c r="C23" s="19" t="s">
        <v>17</v>
      </c>
      <c r="D23" s="22"/>
      <c r="F23" s="44" t="s">
        <v>44</v>
      </c>
      <c r="G23" s="31">
        <v>1196.4000000000001</v>
      </c>
      <c r="H23" s="29">
        <f t="shared" si="0"/>
        <v>99.7</v>
      </c>
    </row>
    <row r="24" spans="3:8" ht="15.75" thickBot="1">
      <c r="C24" s="19" t="s">
        <v>19</v>
      </c>
      <c r="D24" s="22"/>
      <c r="F24" s="45" t="s">
        <v>45</v>
      </c>
      <c r="G24" s="28">
        <v>26185.03</v>
      </c>
      <c r="H24" s="32">
        <f t="shared" si="0"/>
        <v>2182.0858333333331</v>
      </c>
    </row>
    <row r="25" spans="3:8" ht="15.75" thickBot="1">
      <c r="C25" s="19" t="s">
        <v>21</v>
      </c>
      <c r="D25" s="22"/>
      <c r="F25" s="46" t="s">
        <v>46</v>
      </c>
      <c r="G25" s="9">
        <v>26905</v>
      </c>
      <c r="H25" s="33">
        <f t="shared" si="0"/>
        <v>2242.0833333333335</v>
      </c>
    </row>
    <row r="26" spans="3:8">
      <c r="C26" s="19" t="s">
        <v>23</v>
      </c>
      <c r="D26" s="22"/>
      <c r="F26" s="46" t="s">
        <v>47</v>
      </c>
      <c r="G26" s="9">
        <f>SUM(G27:G30)</f>
        <v>5517.46</v>
      </c>
      <c r="H26" s="10">
        <f t="shared" si="0"/>
        <v>459.78833333333336</v>
      </c>
    </row>
    <row r="27" spans="3:8">
      <c r="C27" s="19" t="s">
        <v>25</v>
      </c>
      <c r="D27" s="22"/>
      <c r="F27" s="47" t="s">
        <v>48</v>
      </c>
      <c r="G27" s="35">
        <v>2000</v>
      </c>
      <c r="H27" s="13"/>
    </row>
    <row r="28" spans="3:8">
      <c r="C28" s="19" t="s">
        <v>27</v>
      </c>
      <c r="D28" s="22"/>
      <c r="F28" s="47" t="s">
        <v>49</v>
      </c>
      <c r="G28" s="35">
        <v>1147.4100000000001</v>
      </c>
      <c r="H28" s="13"/>
    </row>
    <row r="29" spans="3:8">
      <c r="C29" s="19" t="s">
        <v>29</v>
      </c>
      <c r="D29" s="22"/>
      <c r="F29" s="47" t="s">
        <v>50</v>
      </c>
      <c r="G29" s="35">
        <v>2000</v>
      </c>
      <c r="H29" s="13"/>
    </row>
    <row r="30" spans="3:8">
      <c r="C30" s="19" t="s">
        <v>31</v>
      </c>
      <c r="D30" s="22"/>
      <c r="F30" s="47" t="s">
        <v>51</v>
      </c>
      <c r="G30" s="35">
        <f>96.05+274</f>
        <v>370.05</v>
      </c>
      <c r="H30" s="13"/>
    </row>
    <row r="31" spans="3:8">
      <c r="C31" s="19" t="s">
        <v>33</v>
      </c>
      <c r="D31" s="22"/>
      <c r="F31" s="48" t="s">
        <v>52</v>
      </c>
      <c r="G31" s="49">
        <f>SUM(G32:G39)</f>
        <v>128328.94</v>
      </c>
      <c r="H31" s="50">
        <f t="shared" si="0"/>
        <v>10694.078333333333</v>
      </c>
    </row>
    <row r="32" spans="3:8">
      <c r="C32" s="19" t="s">
        <v>35</v>
      </c>
      <c r="D32" s="22"/>
      <c r="F32" s="47" t="s">
        <v>53</v>
      </c>
      <c r="G32" s="35">
        <v>50250</v>
      </c>
      <c r="H32" s="13"/>
    </row>
    <row r="33" spans="1:8">
      <c r="C33" s="19" t="s">
        <v>37</v>
      </c>
      <c r="D33" s="22"/>
      <c r="F33" s="47" t="s">
        <v>54</v>
      </c>
      <c r="G33" s="35">
        <v>500</v>
      </c>
      <c r="H33" s="13"/>
    </row>
    <row r="34" spans="1:8">
      <c r="C34" s="19" t="s">
        <v>39</v>
      </c>
      <c r="D34" s="22"/>
      <c r="F34" s="47" t="s">
        <v>55</v>
      </c>
      <c r="G34" s="35">
        <v>454</v>
      </c>
      <c r="H34" s="13"/>
    </row>
    <row r="35" spans="1:8">
      <c r="C35" s="51" t="s">
        <v>56</v>
      </c>
      <c r="D35" s="52">
        <f>D21+D7</f>
        <v>1632272.97</v>
      </c>
      <c r="F35" s="47" t="s">
        <v>57</v>
      </c>
      <c r="G35" s="35">
        <f>500+4000+450+4500</f>
        <v>9450</v>
      </c>
      <c r="H35" s="13"/>
    </row>
    <row r="36" spans="1:8">
      <c r="A36" s="86" t="s">
        <v>58</v>
      </c>
      <c r="B36" s="87"/>
      <c r="F36" s="34" t="s">
        <v>59</v>
      </c>
      <c r="G36" s="35">
        <v>1000</v>
      </c>
      <c r="H36" s="13"/>
    </row>
    <row r="37" spans="1:8">
      <c r="A37" s="15" t="s">
        <v>11</v>
      </c>
      <c r="B37" s="16">
        <v>170245.98</v>
      </c>
      <c r="F37" s="47" t="s">
        <v>60</v>
      </c>
      <c r="G37" s="35">
        <f>57678.94</f>
        <v>57678.94</v>
      </c>
      <c r="H37" s="13"/>
    </row>
    <row r="38" spans="1:8">
      <c r="A38" s="15" t="s">
        <v>14</v>
      </c>
      <c r="B38" s="16">
        <v>7727.57</v>
      </c>
      <c r="F38" s="34" t="s">
        <v>61</v>
      </c>
      <c r="G38" s="35">
        <v>8996</v>
      </c>
      <c r="H38" s="13"/>
    </row>
    <row r="39" spans="1:8" ht="15.75" thickBot="1">
      <c r="A39" s="53" t="s">
        <v>62</v>
      </c>
      <c r="B39" s="54">
        <f>B38+B37</f>
        <v>177973.55000000002</v>
      </c>
      <c r="C39" s="55"/>
      <c r="D39" s="56"/>
      <c r="F39" s="34" t="s">
        <v>63</v>
      </c>
      <c r="G39" s="35"/>
      <c r="H39" s="13"/>
    </row>
    <row r="40" spans="1:8">
      <c r="B40" s="56"/>
      <c r="F40" s="57" t="s">
        <v>64</v>
      </c>
      <c r="G40" s="58">
        <f>G41+G42+G43+G44</f>
        <v>828150.70000000007</v>
      </c>
      <c r="H40" s="59">
        <f t="shared" ref="H40:H45" si="1">G40/12</f>
        <v>69012.558333333334</v>
      </c>
    </row>
    <row r="41" spans="1:8">
      <c r="A41" s="88" t="s">
        <v>65</v>
      </c>
      <c r="B41" s="89"/>
      <c r="C41" s="89"/>
      <c r="D41" s="89"/>
      <c r="F41" s="60" t="s">
        <v>66</v>
      </c>
      <c r="G41" s="35">
        <v>606995.42000000004</v>
      </c>
      <c r="H41" s="13">
        <f t="shared" si="1"/>
        <v>50582.951666666668</v>
      </c>
    </row>
    <row r="42" spans="1:8">
      <c r="A42" s="61"/>
      <c r="B42" s="62"/>
      <c r="C42" s="63" t="s">
        <v>67</v>
      </c>
      <c r="D42" s="61"/>
      <c r="F42" s="60" t="s">
        <v>68</v>
      </c>
      <c r="G42" s="35">
        <v>173852.89</v>
      </c>
      <c r="H42" s="13">
        <f t="shared" si="1"/>
        <v>14487.740833333335</v>
      </c>
    </row>
    <row r="43" spans="1:8">
      <c r="A43" s="61"/>
      <c r="B43" s="64"/>
      <c r="C43" s="65" t="s">
        <v>69</v>
      </c>
      <c r="D43" s="66">
        <f>'[1]01-13'!B57+0.03</f>
        <v>99660.36</v>
      </c>
      <c r="F43" s="60" t="s">
        <v>70</v>
      </c>
      <c r="G43" s="35">
        <v>47302.39</v>
      </c>
      <c r="H43" s="13">
        <f t="shared" si="1"/>
        <v>3941.8658333333333</v>
      </c>
    </row>
    <row r="44" spans="1:8" ht="15.75" thickBot="1">
      <c r="A44" s="90" t="s">
        <v>71</v>
      </c>
      <c r="B44" s="90"/>
      <c r="C44" s="90"/>
      <c r="D44" s="61"/>
      <c r="F44" s="67" t="s">
        <v>72</v>
      </c>
      <c r="G44" s="42"/>
      <c r="H44" s="38">
        <f t="shared" si="1"/>
        <v>0</v>
      </c>
    </row>
    <row r="45" spans="1:8" ht="15.75" thickBot="1">
      <c r="A45" s="91" t="s">
        <v>73</v>
      </c>
      <c r="B45" s="91"/>
      <c r="C45" s="68" t="s">
        <v>74</v>
      </c>
      <c r="D45" s="69"/>
      <c r="F45" s="70" t="s">
        <v>75</v>
      </c>
      <c r="G45" s="71">
        <f>58686.09+165.63</f>
        <v>58851.719999999994</v>
      </c>
      <c r="H45" s="72">
        <f t="shared" si="1"/>
        <v>4904.3099999999995</v>
      </c>
    </row>
    <row r="46" spans="1:8" ht="15.75" thickBot="1">
      <c r="A46" s="92" t="s">
        <v>76</v>
      </c>
      <c r="B46" s="92"/>
      <c r="C46" s="73" t="s">
        <v>77</v>
      </c>
      <c r="D46" s="74">
        <v>82484.92</v>
      </c>
      <c r="F46" s="75" t="s">
        <v>78</v>
      </c>
      <c r="G46" s="76">
        <f>G45+G40+G3+G31</f>
        <v>1510722.26</v>
      </c>
      <c r="H46" s="76">
        <f>H45+H40+H3+H31</f>
        <v>125893.52166666667</v>
      </c>
    </row>
    <row r="47" spans="1:8">
      <c r="A47" s="93" t="s">
        <v>79</v>
      </c>
      <c r="B47" s="92"/>
      <c r="C47" s="77" t="s">
        <v>80</v>
      </c>
      <c r="D47" s="78">
        <v>23360.28</v>
      </c>
      <c r="G47" s="56"/>
      <c r="H47" s="79"/>
    </row>
    <row r="48" spans="1:8">
      <c r="A48" s="83" t="s">
        <v>81</v>
      </c>
      <c r="B48" s="84"/>
      <c r="C48" s="85"/>
      <c r="D48" s="80">
        <f>SUM(D46:D47)</f>
        <v>105845.2</v>
      </c>
    </row>
    <row r="50" spans="3:4">
      <c r="C50" s="81" t="s">
        <v>82</v>
      </c>
      <c r="D50" s="82">
        <f>B39+D43-D48</f>
        <v>171788.71000000002</v>
      </c>
    </row>
  </sheetData>
  <mergeCells count="13">
    <mergeCell ref="A6:B6"/>
    <mergeCell ref="A1:D1"/>
    <mergeCell ref="F1:G1"/>
    <mergeCell ref="A2:D2"/>
    <mergeCell ref="A3:D3"/>
    <mergeCell ref="A5:D5"/>
    <mergeCell ref="A48:C48"/>
    <mergeCell ref="A36:B36"/>
    <mergeCell ref="A41:D41"/>
    <mergeCell ref="A44:C44"/>
    <mergeCell ref="A45:B45"/>
    <mergeCell ref="A46:B46"/>
    <mergeCell ref="A47:B47"/>
  </mergeCells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ТСЖ</dc:creator>
  <cp:lastModifiedBy>ТСЖ</cp:lastModifiedBy>
  <cp:lastPrinted>2015-03-28T11:15:47Z</cp:lastPrinted>
  <dcterms:created xsi:type="dcterms:W3CDTF">2015-03-27T07:28:14Z</dcterms:created>
  <dcterms:modified xsi:type="dcterms:W3CDTF">2015-03-28T11:15:49Z</dcterms:modified>
</cp:coreProperties>
</file>