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0" windowWidth="14895" windowHeight="787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B29" i="1"/>
  <c r="B30"/>
  <c r="B33"/>
  <c r="B34"/>
  <c r="B35"/>
  <c r="B36"/>
  <c r="B37"/>
  <c r="B23"/>
  <c r="B53"/>
  <c r="C26"/>
  <c r="B26" s="1"/>
  <c r="C24"/>
  <c r="B24" s="1"/>
  <c r="C27"/>
  <c r="B27" s="1"/>
  <c r="C31"/>
  <c r="B31" s="1"/>
  <c r="C6" l="1"/>
  <c r="C16"/>
  <c r="C15"/>
  <c r="C9"/>
  <c r="B21"/>
  <c r="B17"/>
  <c r="B16"/>
  <c r="B15"/>
  <c r="B11"/>
  <c r="B14"/>
  <c r="B13"/>
  <c r="B12" s="1"/>
  <c r="B8"/>
  <c r="B10"/>
  <c r="B9" s="1"/>
  <c r="B7"/>
  <c r="B6" s="1"/>
  <c r="C28"/>
  <c r="B28" s="1"/>
  <c r="C32"/>
  <c r="B32" s="1"/>
  <c r="C25"/>
  <c r="B25" s="1"/>
  <c r="C20"/>
  <c r="C19"/>
  <c r="C17" s="1"/>
  <c r="C21" l="1"/>
</calcChain>
</file>

<file path=xl/sharedStrings.xml><?xml version="1.0" encoding="utf-8"?>
<sst xmlns="http://schemas.openxmlformats.org/spreadsheetml/2006/main" count="79" uniqueCount="54">
  <si>
    <t>о расходовании средств по объекту: пр.Космический, д.1/2</t>
  </si>
  <si>
    <t>Вид услуги</t>
  </si>
  <si>
    <t>Общая площадь б/с, м2</t>
  </si>
  <si>
    <t>Водоотведение</t>
  </si>
  <si>
    <t>Горячее водоснабжение</t>
  </si>
  <si>
    <t>Холодное водоснабжение</t>
  </si>
  <si>
    <t>Электроэнергия</t>
  </si>
  <si>
    <t>Отопление</t>
  </si>
  <si>
    <t>Вывоз мусора</t>
  </si>
  <si>
    <t>Освещение мест общего пользования</t>
  </si>
  <si>
    <t>Содержание общедомовых приборов учета</t>
  </si>
  <si>
    <t>Текущий ремонт общего имущества</t>
  </si>
  <si>
    <t>Управление и содержание МКД</t>
  </si>
  <si>
    <t>в том числе:</t>
  </si>
  <si>
    <t>Собрано</t>
  </si>
  <si>
    <t>Затраты</t>
  </si>
  <si>
    <t>Оборотно-сальдовая ведомость по видам услуг</t>
  </si>
  <si>
    <t>за период 01.09.11 - 31.03.12</t>
  </si>
  <si>
    <t>Вид услуг</t>
  </si>
  <si>
    <t>Задолж-ть
на начало</t>
  </si>
  <si>
    <t>Оплата</t>
  </si>
  <si>
    <t>Зачтен аванс</t>
  </si>
  <si>
    <t>Корректи-
ровки</t>
  </si>
  <si>
    <t>Задолж-ть 
на конец</t>
  </si>
  <si>
    <t>Водоотведение (канализация)</t>
  </si>
  <si>
    <t xml:space="preserve"> </t>
  </si>
  <si>
    <t>Отопление 1/2</t>
  </si>
  <si>
    <t>Управление и содержание МКД(без лифта)</t>
  </si>
  <si>
    <t>Управление, содержание общ. имущества</t>
  </si>
  <si>
    <t>Собираемость</t>
  </si>
  <si>
    <t>Уборка территории</t>
  </si>
  <si>
    <t>Обслуживание лифтов</t>
  </si>
  <si>
    <t>Уборка подъезда</t>
  </si>
  <si>
    <t>Управление МКД</t>
  </si>
  <si>
    <t>Эл.лампы</t>
  </si>
  <si>
    <t>Электроматериалы</t>
  </si>
  <si>
    <t>Сантехнические материалы</t>
  </si>
  <si>
    <t>Канц.товары</t>
  </si>
  <si>
    <t>гсм</t>
  </si>
  <si>
    <t>Ремонт ГВС</t>
  </si>
  <si>
    <t>Демонтаж плиточного покрытия</t>
  </si>
  <si>
    <t>Щетинистое покрытие</t>
  </si>
  <si>
    <t>Празднование Нового года</t>
  </si>
  <si>
    <t>ХВС</t>
  </si>
  <si>
    <t>ГВС</t>
  </si>
  <si>
    <t>Электроэнергия по счетчикам</t>
  </si>
  <si>
    <t>Налоговые отчисления</t>
  </si>
  <si>
    <t>Банковские услуги</t>
  </si>
  <si>
    <t>Плата за загрязн-е окружающей среды</t>
  </si>
  <si>
    <t>Содержание общедом.приборов учета</t>
  </si>
  <si>
    <t>за период с сентября 2011г. по март 2012г.</t>
  </si>
  <si>
    <t xml:space="preserve">Отчет </t>
  </si>
  <si>
    <t>Урны</t>
  </si>
  <si>
    <t>Начислено без марта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</si>
</sst>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sz val="10"/>
      <name val="Arial Cyr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39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/>
    <xf numFmtId="0" fontId="3" fillId="0" borderId="0" xfId="0" applyFont="1" applyAlignment="1">
      <alignment horizontal="centerContinuous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right"/>
    </xf>
    <xf numFmtId="2" fontId="4" fillId="0" borderId="7" xfId="0" applyNumberFormat="1" applyFont="1" applyBorder="1" applyAlignment="1">
      <alignment horizontal="right"/>
    </xf>
    <xf numFmtId="2" fontId="4" fillId="0" borderId="5" xfId="0" applyNumberFormat="1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2" fontId="4" fillId="0" borderId="6" xfId="0" applyNumberFormat="1" applyFont="1" applyBorder="1" applyAlignment="1">
      <alignment horizontal="right"/>
    </xf>
    <xf numFmtId="2" fontId="4" fillId="0" borderId="8" xfId="0" applyNumberFormat="1" applyFont="1" applyBorder="1" applyAlignment="1">
      <alignment horizontal="right"/>
    </xf>
    <xf numFmtId="0" fontId="0" fillId="0" borderId="9" xfId="0" applyBorder="1" applyAlignment="1"/>
    <xf numFmtId="0" fontId="4" fillId="0" borderId="4" xfId="0" applyFont="1" applyBorder="1" applyAlignment="1">
      <alignment horizontal="right"/>
    </xf>
    <xf numFmtId="2" fontId="4" fillId="0" borderId="4" xfId="0" applyNumberFormat="1" applyFont="1" applyBorder="1" applyAlignment="1">
      <alignment horizontal="right"/>
    </xf>
    <xf numFmtId="2" fontId="4" fillId="0" borderId="1" xfId="0" applyNumberFormat="1" applyFont="1" applyBorder="1" applyAlignment="1">
      <alignment horizontal="right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2" fontId="0" fillId="0" borderId="0" xfId="0" applyNumberFormat="1"/>
    <xf numFmtId="0" fontId="0" fillId="0" borderId="8" xfId="0" applyBorder="1"/>
    <xf numFmtId="0" fontId="0" fillId="2" borderId="8" xfId="0" applyFill="1" applyBorder="1"/>
    <xf numFmtId="2" fontId="0" fillId="0" borderId="8" xfId="0" applyNumberFormat="1" applyBorder="1"/>
    <xf numFmtId="0" fontId="0" fillId="0" borderId="8" xfId="0" applyBorder="1" applyAlignment="1">
      <alignment horizontal="center"/>
    </xf>
    <xf numFmtId="0" fontId="1" fillId="0" borderId="8" xfId="0" applyFont="1" applyBorder="1"/>
    <xf numFmtId="0" fontId="6" fillId="0" borderId="8" xfId="0" applyFont="1" applyBorder="1"/>
    <xf numFmtId="0" fontId="7" fillId="0" borderId="8" xfId="1" applyFont="1" applyBorder="1"/>
    <xf numFmtId="0" fontId="7" fillId="0" borderId="8" xfId="1" applyFont="1" applyFill="1" applyBorder="1"/>
    <xf numFmtId="0" fontId="0" fillId="3" borderId="0" xfId="0" applyFill="1"/>
    <xf numFmtId="0" fontId="1" fillId="3" borderId="8" xfId="0" applyFont="1" applyFill="1" applyBorder="1"/>
    <xf numFmtId="2" fontId="0" fillId="3" borderId="8" xfId="0" applyNumberFormat="1" applyFill="1" applyBorder="1" applyAlignment="1">
      <alignment horizontal="center"/>
    </xf>
    <xf numFmtId="9" fontId="1" fillId="2" borderId="4" xfId="0" applyNumberFormat="1" applyFont="1" applyFill="1" applyBorder="1" applyAlignment="1">
      <alignment horizontal="center"/>
    </xf>
    <xf numFmtId="9" fontId="1" fillId="2" borderId="11" xfId="0" applyNumberFormat="1" applyFont="1" applyFill="1" applyBorder="1" applyAlignment="1">
      <alignment horizontal="center"/>
    </xf>
    <xf numFmtId="9" fontId="1" fillId="2" borderId="12" xfId="0" applyNumberFormat="1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3"/>
  <sheetViews>
    <sheetView tabSelected="1" workbookViewId="0">
      <selection activeCell="F51" sqref="F51"/>
    </sheetView>
  </sheetViews>
  <sheetFormatPr defaultRowHeight="15"/>
  <cols>
    <col min="1" max="1" width="37.85546875" customWidth="1"/>
    <col min="2" max="2" width="9.5703125" bestFit="1" customWidth="1"/>
    <col min="3" max="3" width="10.7109375" customWidth="1"/>
    <col min="4" max="4" width="9.5703125" bestFit="1" customWidth="1"/>
    <col min="5" max="5" width="10.5703125" bestFit="1" customWidth="1"/>
    <col min="6" max="6" width="9.5703125" bestFit="1" customWidth="1"/>
  </cols>
  <sheetData>
    <row r="1" spans="1:3">
      <c r="A1" s="38" t="s">
        <v>51</v>
      </c>
      <c r="B1" s="38"/>
      <c r="C1" s="38"/>
    </row>
    <row r="2" spans="1:3">
      <c r="A2" s="38" t="s">
        <v>0</v>
      </c>
      <c r="B2" s="38"/>
      <c r="C2" s="38"/>
    </row>
    <row r="3" spans="1:3">
      <c r="A3" s="38" t="s">
        <v>50</v>
      </c>
      <c r="B3" s="38"/>
      <c r="C3" s="38"/>
    </row>
    <row r="4" spans="1:3">
      <c r="A4" s="26" t="s">
        <v>1</v>
      </c>
      <c r="B4" s="26" t="s">
        <v>14</v>
      </c>
      <c r="C4" s="26" t="s">
        <v>15</v>
      </c>
    </row>
    <row r="5" spans="1:3">
      <c r="A5" s="24" t="s">
        <v>2</v>
      </c>
      <c r="B5" s="37">
        <v>4726.8</v>
      </c>
      <c r="C5" s="37"/>
    </row>
    <row r="6" spans="1:3" s="31" customFormat="1">
      <c r="A6" s="32" t="s">
        <v>43</v>
      </c>
      <c r="B6" s="33">
        <f>B7+B8</f>
        <v>47469.4</v>
      </c>
      <c r="C6" s="33">
        <f>18000*7</f>
        <v>126000</v>
      </c>
    </row>
    <row r="7" spans="1:3">
      <c r="A7" s="28" t="s">
        <v>3</v>
      </c>
      <c r="B7" s="25">
        <f>C41+D41</f>
        <v>33118.32</v>
      </c>
      <c r="C7" s="25"/>
    </row>
    <row r="8" spans="1:3">
      <c r="A8" s="28" t="s">
        <v>5</v>
      </c>
      <c r="B8" s="25">
        <f>C50+D50</f>
        <v>14351.08</v>
      </c>
      <c r="C8" s="25"/>
    </row>
    <row r="9" spans="1:3">
      <c r="A9" s="27" t="s">
        <v>44</v>
      </c>
      <c r="B9" s="25">
        <f>SUM(B10:B11)</f>
        <v>334382.32</v>
      </c>
      <c r="C9" s="25">
        <f>394415.08+130000</f>
        <v>524415.08000000007</v>
      </c>
    </row>
    <row r="10" spans="1:3">
      <c r="A10" s="28" t="s">
        <v>4</v>
      </c>
      <c r="B10" s="25">
        <f>C43+D43</f>
        <v>116889.02</v>
      </c>
      <c r="C10" s="25"/>
    </row>
    <row r="11" spans="1:3">
      <c r="A11" s="28" t="s">
        <v>7</v>
      </c>
      <c r="B11" s="25">
        <f>C45+D45</f>
        <v>217493.3</v>
      </c>
      <c r="C11" s="25"/>
    </row>
    <row r="12" spans="1:3">
      <c r="A12" s="27" t="s">
        <v>6</v>
      </c>
      <c r="B12" s="25">
        <f>SUM(B13:B14)</f>
        <v>69002.759999999995</v>
      </c>
      <c r="C12" s="25">
        <v>153000</v>
      </c>
    </row>
    <row r="13" spans="1:3">
      <c r="A13" s="28" t="s">
        <v>45</v>
      </c>
      <c r="B13" s="25">
        <f>C51+D51</f>
        <v>55431.31</v>
      </c>
      <c r="C13" s="25"/>
    </row>
    <row r="14" spans="1:3">
      <c r="A14" s="28" t="s">
        <v>9</v>
      </c>
      <c r="B14" s="25">
        <f>C44+D44</f>
        <v>13571.45</v>
      </c>
      <c r="C14" s="25"/>
    </row>
    <row r="15" spans="1:3">
      <c r="A15" s="27" t="s">
        <v>8</v>
      </c>
      <c r="B15" s="25">
        <f>C42+D42</f>
        <v>20855.12</v>
      </c>
      <c r="C15" s="25">
        <f>42144.22+10000</f>
        <v>52144.22</v>
      </c>
    </row>
    <row r="16" spans="1:3">
      <c r="A16" s="27" t="s">
        <v>49</v>
      </c>
      <c r="B16" s="25">
        <f>C46+D46</f>
        <v>23411.559999999998</v>
      </c>
      <c r="C16" s="25">
        <f>8580+2860</f>
        <v>11440</v>
      </c>
    </row>
    <row r="17" spans="1:4">
      <c r="A17" s="27" t="s">
        <v>11</v>
      </c>
      <c r="B17" s="25">
        <f>C47+D47</f>
        <v>110251.45999999999</v>
      </c>
      <c r="C17" s="25">
        <f>SUM(C18:C20)</f>
        <v>10478</v>
      </c>
    </row>
    <row r="18" spans="1:4">
      <c r="A18" s="23" t="s">
        <v>13</v>
      </c>
      <c r="B18" s="25"/>
      <c r="C18" s="25"/>
    </row>
    <row r="19" spans="1:4">
      <c r="A19" s="28" t="s">
        <v>39</v>
      </c>
      <c r="B19" s="23"/>
      <c r="C19" s="25">
        <f>8400+588</f>
        <v>8988</v>
      </c>
    </row>
    <row r="20" spans="1:4">
      <c r="A20" s="28" t="s">
        <v>40</v>
      </c>
      <c r="B20" s="23"/>
      <c r="C20" s="25">
        <f>1000+350+140</f>
        <v>1490</v>
      </c>
    </row>
    <row r="21" spans="1:4">
      <c r="A21" s="27" t="s">
        <v>12</v>
      </c>
      <c r="B21" s="25">
        <f>C48+D48+C49+D49</f>
        <v>208174.89000000004</v>
      </c>
      <c r="C21" s="25">
        <f>SUM(C22:C37)</f>
        <v>391388.10000000003</v>
      </c>
      <c r="D21" s="22"/>
    </row>
    <row r="22" spans="1:4">
      <c r="A22" s="23" t="s">
        <v>13</v>
      </c>
      <c r="B22" s="23"/>
      <c r="C22" s="25"/>
    </row>
    <row r="23" spans="1:4">
      <c r="A23" s="28" t="s">
        <v>33</v>
      </c>
      <c r="B23" s="25">
        <f>C23*53.188865/100</f>
        <v>153663.6947623</v>
      </c>
      <c r="C23" s="25">
        <v>288902</v>
      </c>
    </row>
    <row r="24" spans="1:4">
      <c r="A24" s="28" t="s">
        <v>30</v>
      </c>
      <c r="B24" s="25">
        <f t="shared" ref="B24:B37" si="0">C24*53.188865/100</f>
        <v>1183.186301925</v>
      </c>
      <c r="C24" s="25">
        <f>1185+199.5+581.5+478.5-220</f>
        <v>2224.5</v>
      </c>
    </row>
    <row r="25" spans="1:4">
      <c r="A25" s="28" t="s">
        <v>31</v>
      </c>
      <c r="B25" s="25">
        <f t="shared" si="0"/>
        <v>239.34989249999998</v>
      </c>
      <c r="C25" s="25">
        <f>450</f>
        <v>450</v>
      </c>
    </row>
    <row r="26" spans="1:4">
      <c r="A26" s="28" t="s">
        <v>32</v>
      </c>
      <c r="B26" s="25">
        <f t="shared" si="0"/>
        <v>3616.8428199999998</v>
      </c>
      <c r="C26" s="25">
        <f>2100+1310+1500+500+170+1000+220</f>
        <v>6800</v>
      </c>
    </row>
    <row r="27" spans="1:4">
      <c r="A27" s="29" t="s">
        <v>34</v>
      </c>
      <c r="B27" s="25">
        <f t="shared" si="0"/>
        <v>1252.5977707500001</v>
      </c>
      <c r="C27" s="25">
        <f>45+450+1300+560</f>
        <v>2355</v>
      </c>
    </row>
    <row r="28" spans="1:4">
      <c r="A28" s="29" t="s">
        <v>35</v>
      </c>
      <c r="B28" s="25">
        <f t="shared" si="0"/>
        <v>686.13635850000003</v>
      </c>
      <c r="C28" s="25">
        <f>1100+190</f>
        <v>1290</v>
      </c>
    </row>
    <row r="29" spans="1:4">
      <c r="A29" s="29" t="s">
        <v>36</v>
      </c>
      <c r="B29" s="25">
        <f t="shared" si="0"/>
        <v>499.44344234999994</v>
      </c>
      <c r="C29" s="25">
        <v>939</v>
      </c>
    </row>
    <row r="30" spans="1:4">
      <c r="A30" s="30" t="s">
        <v>37</v>
      </c>
      <c r="B30" s="25">
        <f t="shared" si="0"/>
        <v>1313.2330768500001</v>
      </c>
      <c r="C30" s="25">
        <v>2469</v>
      </c>
    </row>
    <row r="31" spans="1:4">
      <c r="A31" s="30" t="s">
        <v>38</v>
      </c>
      <c r="B31" s="25">
        <f t="shared" si="0"/>
        <v>7992.4354369980001</v>
      </c>
      <c r="C31" s="25">
        <f>2323.09+2776.55+2489.2+1839.68+598+1000+1000+1500+1500</f>
        <v>15026.52</v>
      </c>
    </row>
    <row r="32" spans="1:4">
      <c r="A32" s="30" t="s">
        <v>41</v>
      </c>
      <c r="B32" s="25">
        <f t="shared" si="0"/>
        <v>3111.5486025000005</v>
      </c>
      <c r="C32" s="25">
        <f>1950+3900</f>
        <v>5850</v>
      </c>
    </row>
    <row r="33" spans="1:9">
      <c r="A33" s="30" t="s">
        <v>42</v>
      </c>
      <c r="B33" s="25">
        <f t="shared" si="0"/>
        <v>1589.2939239729999</v>
      </c>
      <c r="C33" s="25">
        <v>2988.02</v>
      </c>
    </row>
    <row r="34" spans="1:9">
      <c r="A34" s="30" t="s">
        <v>46</v>
      </c>
      <c r="B34" s="25">
        <f t="shared" si="0"/>
        <v>25054.114882918995</v>
      </c>
      <c r="C34" s="25">
        <v>47104.06</v>
      </c>
    </row>
    <row r="35" spans="1:9">
      <c r="A35" s="30" t="s">
        <v>48</v>
      </c>
      <c r="B35" s="25">
        <f t="shared" si="0"/>
        <v>797.83297500000003</v>
      </c>
      <c r="C35" s="25">
        <v>1500</v>
      </c>
    </row>
    <row r="36" spans="1:9">
      <c r="A36" s="30" t="s">
        <v>47</v>
      </c>
      <c r="B36" s="25">
        <f t="shared" si="0"/>
        <v>3664.7127984999997</v>
      </c>
      <c r="C36" s="25">
        <v>6890</v>
      </c>
      <c r="D36" s="22"/>
      <c r="E36" s="22"/>
      <c r="F36" s="22"/>
    </row>
    <row r="37" spans="1:9">
      <c r="A37" s="30" t="s">
        <v>52</v>
      </c>
      <c r="B37" s="25">
        <f t="shared" si="0"/>
        <v>3510.4650900000001</v>
      </c>
      <c r="C37" s="25">
        <v>6600</v>
      </c>
    </row>
    <row r="38" spans="1:9">
      <c r="A38" s="1" t="s">
        <v>16</v>
      </c>
      <c r="B38" s="1"/>
      <c r="C38" s="1"/>
      <c r="D38" s="1"/>
      <c r="E38" s="1"/>
      <c r="F38" s="2"/>
      <c r="G38" s="1"/>
      <c r="H38" s="1"/>
      <c r="I38" s="1"/>
    </row>
    <row r="39" spans="1:9" ht="15.75" thickBot="1">
      <c r="A39" s="3" t="s">
        <v>17</v>
      </c>
      <c r="B39" s="3"/>
      <c r="C39" s="3"/>
      <c r="D39" s="3"/>
      <c r="E39" s="3"/>
      <c r="F39" s="2"/>
      <c r="G39" s="3"/>
      <c r="H39" s="3"/>
      <c r="I39" s="3"/>
    </row>
    <row r="40" spans="1:9" s="20" customFormat="1" ht="60" customHeight="1" thickBot="1">
      <c r="A40" s="19" t="s">
        <v>18</v>
      </c>
      <c r="B40" s="4" t="s">
        <v>19</v>
      </c>
      <c r="C40" s="17" t="s">
        <v>20</v>
      </c>
      <c r="D40" s="5" t="s">
        <v>21</v>
      </c>
      <c r="E40" s="18" t="s">
        <v>53</v>
      </c>
      <c r="F40" s="5" t="s">
        <v>22</v>
      </c>
      <c r="G40" s="4" t="s">
        <v>23</v>
      </c>
    </row>
    <row r="41" spans="1:9">
      <c r="A41" s="6" t="s">
        <v>24</v>
      </c>
      <c r="B41" s="7" t="s">
        <v>25</v>
      </c>
      <c r="C41" s="8">
        <v>31393.27</v>
      </c>
      <c r="D41" s="8">
        <v>1725.05</v>
      </c>
      <c r="E41" s="9">
        <v>36430.19</v>
      </c>
      <c r="F41" s="10" t="s">
        <v>25</v>
      </c>
      <c r="G41" s="11">
        <v>3311.87</v>
      </c>
    </row>
    <row r="42" spans="1:9">
      <c r="A42" s="6" t="s">
        <v>8</v>
      </c>
      <c r="B42" s="7" t="s">
        <v>25</v>
      </c>
      <c r="C42" s="8">
        <v>19758.98</v>
      </c>
      <c r="D42" s="8">
        <v>1096.1400000000001</v>
      </c>
      <c r="E42" s="9">
        <v>30024.35</v>
      </c>
      <c r="F42" s="12">
        <v>-424.33</v>
      </c>
      <c r="G42" s="11">
        <v>8744.9</v>
      </c>
    </row>
    <row r="43" spans="1:9">
      <c r="A43" s="6" t="s">
        <v>4</v>
      </c>
      <c r="B43" s="7" t="s">
        <v>25</v>
      </c>
      <c r="C43" s="8">
        <v>110628.05</v>
      </c>
      <c r="D43" s="8">
        <v>6260.97</v>
      </c>
      <c r="E43" s="9">
        <v>128396.58</v>
      </c>
      <c r="F43" s="10" t="s">
        <v>25</v>
      </c>
      <c r="G43" s="11">
        <v>11507.56</v>
      </c>
    </row>
    <row r="44" spans="1:9">
      <c r="A44" s="6" t="s">
        <v>9</v>
      </c>
      <c r="B44" s="7" t="s">
        <v>25</v>
      </c>
      <c r="C44" s="8">
        <v>12825.85</v>
      </c>
      <c r="D44" s="8">
        <v>745.6</v>
      </c>
      <c r="E44" s="9">
        <v>18633.240000000002</v>
      </c>
      <c r="F44" s="10" t="s">
        <v>25</v>
      </c>
      <c r="G44" s="11">
        <v>5061.79</v>
      </c>
    </row>
    <row r="45" spans="1:9">
      <c r="A45" s="6" t="s">
        <v>26</v>
      </c>
      <c r="B45" s="7" t="s">
        <v>25</v>
      </c>
      <c r="C45" s="8">
        <v>202502.97</v>
      </c>
      <c r="D45" s="8">
        <v>14990.33</v>
      </c>
      <c r="E45" s="9">
        <v>333212.86</v>
      </c>
      <c r="F45" s="10" t="s">
        <v>25</v>
      </c>
      <c r="G45" s="11">
        <v>115719.56</v>
      </c>
    </row>
    <row r="46" spans="1:9">
      <c r="A46" s="6" t="s">
        <v>10</v>
      </c>
      <c r="B46" s="7" t="s">
        <v>25</v>
      </c>
      <c r="C46" s="8">
        <v>22182.3</v>
      </c>
      <c r="D46" s="8">
        <v>1229.26</v>
      </c>
      <c r="E46" s="9">
        <v>33700.559999999998</v>
      </c>
      <c r="F46" s="12">
        <v>-475.88</v>
      </c>
      <c r="G46" s="11">
        <v>9813.1200000000008</v>
      </c>
    </row>
    <row r="47" spans="1:9">
      <c r="A47" s="6" t="s">
        <v>11</v>
      </c>
      <c r="B47" s="7" t="s">
        <v>25</v>
      </c>
      <c r="C47" s="8">
        <v>104463.43</v>
      </c>
      <c r="D47" s="8">
        <v>5788.03</v>
      </c>
      <c r="E47" s="9">
        <v>158702.26</v>
      </c>
      <c r="F47" s="12">
        <v>-2240.5500000000002</v>
      </c>
      <c r="G47" s="11">
        <v>46210.25</v>
      </c>
    </row>
    <row r="48" spans="1:9">
      <c r="A48" s="6" t="s">
        <v>27</v>
      </c>
      <c r="B48" s="7" t="s">
        <v>25</v>
      </c>
      <c r="C48" s="8">
        <v>128307.77</v>
      </c>
      <c r="D48" s="8">
        <v>5092.75</v>
      </c>
      <c r="E48" s="9">
        <v>171166.33</v>
      </c>
      <c r="F48" s="10" t="s">
        <v>25</v>
      </c>
      <c r="G48" s="11">
        <v>37765.81</v>
      </c>
    </row>
    <row r="49" spans="1:7">
      <c r="A49" s="6" t="s">
        <v>28</v>
      </c>
      <c r="B49" s="7" t="s">
        <v>25</v>
      </c>
      <c r="C49" s="8">
        <v>68155.08</v>
      </c>
      <c r="D49" s="8">
        <v>6619.29</v>
      </c>
      <c r="E49" s="9">
        <v>137020.93</v>
      </c>
      <c r="F49" s="12">
        <v>-4878.62</v>
      </c>
      <c r="G49" s="11">
        <v>57367.94</v>
      </c>
    </row>
    <row r="50" spans="1:7">
      <c r="A50" s="6" t="s">
        <v>5</v>
      </c>
      <c r="B50" s="7" t="s">
        <v>25</v>
      </c>
      <c r="C50" s="8">
        <v>13593.91</v>
      </c>
      <c r="D50" s="8">
        <v>757.17</v>
      </c>
      <c r="E50" s="9">
        <v>15851.75</v>
      </c>
      <c r="F50" s="10" t="s">
        <v>25</v>
      </c>
      <c r="G50" s="11">
        <v>1500.67</v>
      </c>
    </row>
    <row r="51" spans="1:7" ht="15.75" thickBot="1">
      <c r="A51" s="6" t="s">
        <v>6</v>
      </c>
      <c r="B51" s="7" t="s">
        <v>25</v>
      </c>
      <c r="C51" s="8">
        <v>51652.82</v>
      </c>
      <c r="D51" s="8">
        <v>3778.49</v>
      </c>
      <c r="E51" s="9">
        <v>66616</v>
      </c>
      <c r="F51" s="10" t="s">
        <v>25</v>
      </c>
      <c r="G51" s="11">
        <v>11184.69</v>
      </c>
    </row>
    <row r="52" spans="1:7" ht="15.75" thickBot="1">
      <c r="A52" s="13"/>
      <c r="B52" s="14" t="s">
        <v>25</v>
      </c>
      <c r="C52" s="15">
        <v>765464.43</v>
      </c>
      <c r="D52" s="15">
        <v>48083.08</v>
      </c>
      <c r="E52" s="15">
        <v>1129755.05</v>
      </c>
      <c r="F52" s="16">
        <v>-8019.38</v>
      </c>
      <c r="G52" s="16">
        <v>308188.15999999997</v>
      </c>
    </row>
    <row r="53" spans="1:7" ht="15.75" thickBot="1">
      <c r="A53" s="21" t="s">
        <v>29</v>
      </c>
      <c r="B53" s="34">
        <f>(C52+D52)/(E52+F52)</f>
        <v>0.72525776950642917</v>
      </c>
      <c r="C53" s="35"/>
      <c r="D53" s="35"/>
      <c r="E53" s="35"/>
      <c r="F53" s="35"/>
      <c r="G53" s="36"/>
    </row>
  </sheetData>
  <mergeCells count="5">
    <mergeCell ref="B53:G53"/>
    <mergeCell ref="B5:C5"/>
    <mergeCell ref="A1:C1"/>
    <mergeCell ref="A2:C2"/>
    <mergeCell ref="A3:C3"/>
  </mergeCells>
  <pageMargins left="0.31496062992125984" right="0.31496062992125984" top="0.15748031496062992" bottom="0.15748031496062992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ТСЖ</dc:creator>
  <cp:lastModifiedBy>ТСЖ</cp:lastModifiedBy>
  <cp:lastPrinted>2012-04-06T06:49:36Z</cp:lastPrinted>
  <dcterms:created xsi:type="dcterms:W3CDTF">2012-04-04T05:30:03Z</dcterms:created>
  <dcterms:modified xsi:type="dcterms:W3CDTF">2015-03-27T07:30:13Z</dcterms:modified>
</cp:coreProperties>
</file>